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rewtel\Documents\"/>
    </mc:Choice>
  </mc:AlternateContent>
  <xr:revisionPtr revIDLastSave="0" documentId="8_{94C871C9-1D4F-40A1-9435-0EB562D69B54}" xr6:coauthVersionLast="31" xr6:coauthVersionMax="31" xr10:uidLastSave="{00000000-0000-0000-0000-000000000000}"/>
  <bookViews>
    <workbookView xWindow="0" yWindow="0" windowWidth="19155" windowHeight="6795" xr2:uid="{D902465A-452F-41FF-8B9B-67AC41DBE816}"/>
  </bookViews>
  <sheets>
    <sheet name="Munka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1" l="1"/>
  <c r="C6" i="1"/>
  <c r="C5" i="1"/>
  <c r="C8" i="1" l="1"/>
  <c r="B26" i="1" l="1"/>
  <c r="B30" i="1"/>
  <c r="B34" i="1"/>
  <c r="B38" i="1"/>
  <c r="B42" i="1"/>
  <c r="B46" i="1"/>
  <c r="B50" i="1"/>
  <c r="B54" i="1"/>
  <c r="B19" i="1"/>
  <c r="B23" i="1"/>
  <c r="B56" i="1"/>
  <c r="B27" i="1"/>
  <c r="B31" i="1"/>
  <c r="B35" i="1"/>
  <c r="B39" i="1"/>
  <c r="B43" i="1"/>
  <c r="B47" i="1"/>
  <c r="B51" i="1"/>
  <c r="B55" i="1"/>
  <c r="B20" i="1"/>
  <c r="B24" i="1"/>
  <c r="B25" i="1"/>
  <c r="B29" i="1"/>
  <c r="B37" i="1"/>
  <c r="B45" i="1"/>
  <c r="B53" i="1"/>
  <c r="B22" i="1"/>
  <c r="B28" i="1"/>
  <c r="B32" i="1"/>
  <c r="B36" i="1"/>
  <c r="B40" i="1"/>
  <c r="B44" i="1"/>
  <c r="B48" i="1"/>
  <c r="B52" i="1"/>
  <c r="B21" i="1"/>
  <c r="B33" i="1"/>
  <c r="B41" i="1"/>
  <c r="B49" i="1"/>
  <c r="B57" i="1"/>
  <c r="B18" i="1"/>
  <c r="C9" i="1"/>
  <c r="C13" i="1" s="1"/>
  <c r="C12" i="1"/>
  <c r="C14" i="1" l="1"/>
  <c r="E18" i="1"/>
  <c r="E22" i="1"/>
  <c r="E26" i="1"/>
  <c r="E30" i="1"/>
  <c r="E34" i="1"/>
  <c r="E38" i="1"/>
  <c r="E42" i="1"/>
  <c r="E46" i="1"/>
  <c r="E50" i="1"/>
  <c r="E54" i="1"/>
  <c r="E37" i="1"/>
  <c r="E49" i="1"/>
  <c r="E17" i="1"/>
  <c r="E19" i="1"/>
  <c r="E23" i="1"/>
  <c r="E27" i="1"/>
  <c r="E31" i="1"/>
  <c r="E35" i="1"/>
  <c r="E39" i="1"/>
  <c r="E43" i="1"/>
  <c r="E47" i="1"/>
  <c r="E51" i="1"/>
  <c r="E55" i="1"/>
  <c r="E25" i="1"/>
  <c r="E45" i="1"/>
  <c r="E20" i="1"/>
  <c r="E24" i="1"/>
  <c r="E28" i="1"/>
  <c r="E32" i="1"/>
  <c r="E36" i="1"/>
  <c r="E40" i="1"/>
  <c r="E44" i="1"/>
  <c r="E48" i="1"/>
  <c r="E52" i="1"/>
  <c r="E56" i="1"/>
  <c r="E21" i="1"/>
  <c r="E29" i="1"/>
  <c r="E33" i="1"/>
  <c r="E41" i="1"/>
  <c r="E53" i="1"/>
</calcChain>
</file>

<file path=xl/sharedStrings.xml><?xml version="1.0" encoding="utf-8"?>
<sst xmlns="http://schemas.openxmlformats.org/spreadsheetml/2006/main" count="21" uniqueCount="21">
  <si>
    <t>Equipment price</t>
  </si>
  <si>
    <t>Raw material price (per 20 liter)</t>
  </si>
  <si>
    <t>Electricity</t>
  </si>
  <si>
    <t>Constants</t>
  </si>
  <si>
    <t>Price of electricity ($/kWh)</t>
  </si>
  <si>
    <t>Your hourly fee ($/hour)</t>
  </si>
  <si>
    <t>Power consumption of the machine (kWh)</t>
  </si>
  <si>
    <t>Price of water ($/hl)</t>
  </si>
  <si>
    <t>Water consumption of the machine (hl)</t>
  </si>
  <si>
    <t>Water</t>
  </si>
  <si>
    <t>Average craft beer price where you live ($/0,33l bottle)</t>
  </si>
  <si>
    <t>Work required with the machine (h)</t>
  </si>
  <si>
    <t>Your labor cost</t>
  </si>
  <si>
    <t>Total cost of the batch</t>
  </si>
  <si>
    <t>Total cost of a bottle of beer</t>
  </si>
  <si>
    <t>You save</t>
  </si>
  <si>
    <t>You save per bottle</t>
  </si>
  <si>
    <t>RoI of the machine (batches)</t>
  </si>
  <si>
    <t>Your costs per batch</t>
  </si>
  <si>
    <t>Your savings per batch</t>
  </si>
  <si>
    <t>Shipping cost of the materials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</si>
</sst>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[$$-409]* #,##0.00_ ;_-[$$-409]* \-#,##0.00\ ;_-[$$-409]* &quot;-&quot;??_ ;_-@_ "/>
    <numFmt numFmtId="165" formatCode="_-[$$-409]* #,##0.0_ ;_-[$$-409]* \-#,##0.0\ ;_-[$$-409]* &quot;-&quot;??_ ;_-@_ "/>
    <numFmt numFmtId="166" formatCode="_-[$$-409]* #,##0_ ;_-[$$-409]* \-#,##0\ ;_-[$$-409]* &quot;-&quot;??_ ;_-@_ "/>
    <numFmt numFmtId="169" formatCode="0.0"/>
    <numFmt numFmtId="170" formatCode="_-[$$-409]* #,##0.0_ ;_-[$$-409]* \-#,##0.0\ ;_-[$$-409]* &quot;-&quot;?_ ;_-@_ 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164" fontId="0" fillId="0" borderId="0" xfId="0" applyNumberFormat="1"/>
    <xf numFmtId="0" fontId="1" fillId="2" borderId="0" xfId="0" applyFont="1" applyFill="1" applyBorder="1"/>
    <xf numFmtId="0" fontId="0" fillId="2" borderId="0" xfId="0" applyFill="1" applyBorder="1"/>
    <xf numFmtId="0" fontId="0" fillId="2" borderId="1" xfId="0" applyFill="1" applyBorder="1"/>
    <xf numFmtId="165" fontId="0" fillId="2" borderId="1" xfId="0" applyNumberFormat="1" applyFill="1" applyBorder="1"/>
    <xf numFmtId="0" fontId="1" fillId="2" borderId="1" xfId="0" applyFont="1" applyFill="1" applyBorder="1"/>
    <xf numFmtId="165" fontId="1" fillId="2" borderId="1" xfId="0" applyNumberFormat="1" applyFont="1" applyFill="1" applyBorder="1"/>
    <xf numFmtId="169" fontId="1" fillId="2" borderId="1" xfId="0" applyNumberFormat="1" applyFont="1" applyFill="1" applyBorder="1"/>
    <xf numFmtId="166" fontId="0" fillId="2" borderId="1" xfId="0" applyNumberFormat="1" applyFill="1" applyBorder="1"/>
    <xf numFmtId="164" fontId="0" fillId="2" borderId="1" xfId="0" applyNumberFormat="1" applyFill="1" applyBorder="1"/>
    <xf numFmtId="0" fontId="0" fillId="2" borderId="0" xfId="0" applyFill="1"/>
    <xf numFmtId="170" fontId="0" fillId="0" borderId="0" xfId="0" applyNumberFormat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Price of a bottle of beer in function of batches brewed</a:t>
            </a:r>
            <a:r>
              <a:rPr lang="hu-HU" baseline="0"/>
              <a:t> </a:t>
            </a:r>
            <a:endParaRPr lang="hu-H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Munka1!$A$17:$A$56</c:f>
              <c:numCache>
                <c:formatCode>General</c:formatCode>
                <c:ptCount val="4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</c:numCache>
            </c:numRef>
          </c:cat>
          <c:val>
            <c:numRef>
              <c:f>Munka1!$B$18:$B$57</c:f>
              <c:numCache>
                <c:formatCode>_-[$$-409]* #\ ##0.00_ ;_-[$$-409]* \-#\ ##0.00\ ;_-[$$-409]* "-"??_ ;_-@_ </c:formatCode>
                <c:ptCount val="40"/>
                <c:pt idx="0">
                  <c:v>34.039666666666669</c:v>
                </c:pt>
                <c:pt idx="1">
                  <c:v>17.019833333333334</c:v>
                </c:pt>
                <c:pt idx="2">
                  <c:v>11.346555555555556</c:v>
                </c:pt>
                <c:pt idx="3">
                  <c:v>8.5099166666666672</c:v>
                </c:pt>
                <c:pt idx="4">
                  <c:v>6.8079333333333336</c:v>
                </c:pt>
                <c:pt idx="5">
                  <c:v>5.6732777777777779</c:v>
                </c:pt>
                <c:pt idx="6">
                  <c:v>4.8628095238095241</c:v>
                </c:pt>
                <c:pt idx="7">
                  <c:v>4.2549583333333336</c:v>
                </c:pt>
                <c:pt idx="8">
                  <c:v>3.7821851851851855</c:v>
                </c:pt>
                <c:pt idx="9">
                  <c:v>3.4039666666666668</c:v>
                </c:pt>
                <c:pt idx="10">
                  <c:v>3.0945151515151519</c:v>
                </c:pt>
                <c:pt idx="11">
                  <c:v>2.8366388888888889</c:v>
                </c:pt>
                <c:pt idx="12">
                  <c:v>2.6184358974358974</c:v>
                </c:pt>
                <c:pt idx="13">
                  <c:v>2.4314047619047621</c:v>
                </c:pt>
                <c:pt idx="14">
                  <c:v>2.2693111111111111</c:v>
                </c:pt>
                <c:pt idx="15">
                  <c:v>2.1274791666666668</c:v>
                </c:pt>
                <c:pt idx="16">
                  <c:v>2.0023333333333335</c:v>
                </c:pt>
                <c:pt idx="17">
                  <c:v>1.8910925925925928</c:v>
                </c:pt>
                <c:pt idx="18">
                  <c:v>1.7915614035087721</c:v>
                </c:pt>
                <c:pt idx="19">
                  <c:v>1.7019833333333334</c:v>
                </c:pt>
                <c:pt idx="20">
                  <c:v>1.6209365079365081</c:v>
                </c:pt>
                <c:pt idx="21">
                  <c:v>1.5472575757575759</c:v>
                </c:pt>
                <c:pt idx="22">
                  <c:v>1.4799855072463768</c:v>
                </c:pt>
                <c:pt idx="23">
                  <c:v>1.4183194444444445</c:v>
                </c:pt>
                <c:pt idx="24">
                  <c:v>1.3615866666666667</c:v>
                </c:pt>
                <c:pt idx="25">
                  <c:v>1.3092179487179487</c:v>
                </c:pt>
                <c:pt idx="26">
                  <c:v>1.2607283950617285</c:v>
                </c:pt>
                <c:pt idx="27">
                  <c:v>1.215702380952381</c:v>
                </c:pt>
                <c:pt idx="28">
                  <c:v>1.1737816091954023</c:v>
                </c:pt>
                <c:pt idx="29">
                  <c:v>1.1346555555555555</c:v>
                </c:pt>
                <c:pt idx="30">
                  <c:v>1.0980537634408603</c:v>
                </c:pt>
                <c:pt idx="31">
                  <c:v>1.0637395833333334</c:v>
                </c:pt>
                <c:pt idx="32">
                  <c:v>1.0315050505050505</c:v>
                </c:pt>
                <c:pt idx="33">
                  <c:v>1.0011666666666668</c:v>
                </c:pt>
                <c:pt idx="34">
                  <c:v>0.97256190476190485</c:v>
                </c:pt>
                <c:pt idx="35">
                  <c:v>0.94554629629629638</c:v>
                </c:pt>
                <c:pt idx="36">
                  <c:v>0.91999099099099102</c:v>
                </c:pt>
                <c:pt idx="37">
                  <c:v>0.89578070175438607</c:v>
                </c:pt>
                <c:pt idx="38">
                  <c:v>0.87281196581196585</c:v>
                </c:pt>
                <c:pt idx="39">
                  <c:v>0.8509916666666667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CC-4533-9AC4-02B4F772F7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883400"/>
        <c:axId val="443885696"/>
      </c:barChart>
      <c:catAx>
        <c:axId val="443883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443885696"/>
        <c:crosses val="autoZero"/>
        <c:auto val="1"/>
        <c:lblAlgn val="ctr"/>
        <c:lblOffset val="100"/>
        <c:noMultiLvlLbl val="0"/>
      </c:catAx>
      <c:valAx>
        <c:axId val="443885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[$$-409]* #\ ##0.00_ ;_-[$$-409]* \-#\ ##0.00\ ;_-[$$-409]* &quot;-&quot;??_ ;_-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4438834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Your RoI in</a:t>
            </a:r>
            <a:r>
              <a:rPr lang="hu-HU" baseline="0"/>
              <a:t> function of batches brewed</a:t>
            </a:r>
            <a:endParaRPr lang="hu-H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Munka1!$D$17:$D$56</c:f>
              <c:numCache>
                <c:formatCode>General</c:formatCode>
                <c:ptCount val="4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</c:numCache>
            </c:numRef>
          </c:cat>
          <c:val>
            <c:numRef>
              <c:f>Munka1!$E$17:$E$56</c:f>
              <c:numCache>
                <c:formatCode>_-[$$-409]* #\ ##0.0_ ;_-[$$-409]* \-#\ ##0.0\ ;_-[$$-409]* "-"?_ ;_-@_ </c:formatCode>
                <c:ptCount val="40"/>
                <c:pt idx="0">
                  <c:v>-1832.38</c:v>
                </c:pt>
                <c:pt idx="1">
                  <c:v>-1665.76</c:v>
                </c:pt>
                <c:pt idx="2">
                  <c:v>-1499.1399999999999</c:v>
                </c:pt>
                <c:pt idx="3">
                  <c:v>-1332.52</c:v>
                </c:pt>
                <c:pt idx="4">
                  <c:v>-1165.9000000000001</c:v>
                </c:pt>
                <c:pt idx="5">
                  <c:v>-999.28</c:v>
                </c:pt>
                <c:pt idx="6">
                  <c:v>-832.65999999999985</c:v>
                </c:pt>
                <c:pt idx="7">
                  <c:v>-666.04</c:v>
                </c:pt>
                <c:pt idx="8">
                  <c:v>-499.42000000000007</c:v>
                </c:pt>
                <c:pt idx="9">
                  <c:v>-332.79999999999995</c:v>
                </c:pt>
                <c:pt idx="10">
                  <c:v>-166.17999999999984</c:v>
                </c:pt>
                <c:pt idx="11">
                  <c:v>0.44000000000005457</c:v>
                </c:pt>
                <c:pt idx="12">
                  <c:v>167.05999999999995</c:v>
                </c:pt>
                <c:pt idx="13">
                  <c:v>333.68000000000029</c:v>
                </c:pt>
                <c:pt idx="14">
                  <c:v>500.30000000000018</c:v>
                </c:pt>
                <c:pt idx="15">
                  <c:v>666.92000000000007</c:v>
                </c:pt>
                <c:pt idx="16">
                  <c:v>833.54</c:v>
                </c:pt>
                <c:pt idx="17">
                  <c:v>1000.1599999999999</c:v>
                </c:pt>
                <c:pt idx="18">
                  <c:v>1166.7800000000002</c:v>
                </c:pt>
                <c:pt idx="19">
                  <c:v>1333.4</c:v>
                </c:pt>
                <c:pt idx="20">
                  <c:v>1500.02</c:v>
                </c:pt>
                <c:pt idx="21">
                  <c:v>1666.6400000000003</c:v>
                </c:pt>
                <c:pt idx="22">
                  <c:v>1833.2600000000002</c:v>
                </c:pt>
                <c:pt idx="23">
                  <c:v>1999.88</c:v>
                </c:pt>
                <c:pt idx="24">
                  <c:v>2166.5</c:v>
                </c:pt>
                <c:pt idx="25">
                  <c:v>2333.12</c:v>
                </c:pt>
                <c:pt idx="26">
                  <c:v>2499.7399999999998</c:v>
                </c:pt>
                <c:pt idx="27">
                  <c:v>2666.3600000000006</c:v>
                </c:pt>
                <c:pt idx="28">
                  <c:v>2832.9800000000005</c:v>
                </c:pt>
                <c:pt idx="29">
                  <c:v>2999.6000000000004</c:v>
                </c:pt>
                <c:pt idx="30">
                  <c:v>3166.2200000000003</c:v>
                </c:pt>
                <c:pt idx="31">
                  <c:v>3332.84</c:v>
                </c:pt>
                <c:pt idx="32">
                  <c:v>3499.46</c:v>
                </c:pt>
                <c:pt idx="33">
                  <c:v>3666.08</c:v>
                </c:pt>
                <c:pt idx="34">
                  <c:v>3832.7</c:v>
                </c:pt>
                <c:pt idx="35">
                  <c:v>3999.3199999999997</c:v>
                </c:pt>
                <c:pt idx="36">
                  <c:v>4165.9400000000005</c:v>
                </c:pt>
                <c:pt idx="37">
                  <c:v>4332.5600000000004</c:v>
                </c:pt>
                <c:pt idx="38">
                  <c:v>4499.18</c:v>
                </c:pt>
                <c:pt idx="39">
                  <c:v>4665.8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A3D-40A8-82E3-FF927CA12D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4836056"/>
        <c:axId val="504834744"/>
      </c:lineChart>
      <c:catAx>
        <c:axId val="504836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504834744"/>
        <c:crosses val="autoZero"/>
        <c:auto val="1"/>
        <c:lblAlgn val="ctr"/>
        <c:lblOffset val="100"/>
        <c:noMultiLvlLbl val="0"/>
      </c:catAx>
      <c:valAx>
        <c:axId val="504834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[$$-409]* #\ ##0.0_ ;_-[$$-409]* \-#\ ##0.0\ ;_-[$$-409]* &quot;-&quot;?_ ;_-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5048360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138112</xdr:colOff>
      <xdr:row>39</xdr:row>
      <xdr:rowOff>176212</xdr:rowOff>
    </xdr:from>
    <xdr:to>
      <xdr:col>7</xdr:col>
      <xdr:colOff>952500</xdr:colOff>
      <xdr:row>57</xdr:row>
      <xdr:rowOff>95250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E9C4AAD4-AA4C-4C09-AD8C-F3B4029066D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147636</xdr:colOff>
      <xdr:row>57</xdr:row>
      <xdr:rowOff>147636</xdr:rowOff>
    </xdr:from>
    <xdr:to>
      <xdr:col>7</xdr:col>
      <xdr:colOff>952499</xdr:colOff>
      <xdr:row>74</xdr:row>
      <xdr:rowOff>76199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FA326642-51B1-458B-B414-5BEEA95788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ACEE5F-9069-4814-9776-A6BEF8BBC2D7}">
  <dimension ref="A1:F57"/>
  <sheetViews>
    <sheetView tabSelected="1" workbookViewId="0">
      <selection activeCell="C4" sqref="C4"/>
    </sheetView>
  </sheetViews>
  <sheetFormatPr defaultRowHeight="15" x14ac:dyDescent="0.25"/>
  <cols>
    <col min="1" max="1" width="4" customWidth="1"/>
    <col min="2" max="2" width="37.28515625" customWidth="1"/>
    <col min="3" max="3" width="10.140625" bestFit="1" customWidth="1"/>
    <col min="5" max="5" width="50.85546875" bestFit="1" customWidth="1"/>
    <col min="8" max="8" width="50.85546875" bestFit="1" customWidth="1"/>
  </cols>
  <sheetData>
    <row r="1" spans="1:6" x14ac:dyDescent="0.25">
      <c r="A1" s="11"/>
      <c r="B1" s="11"/>
      <c r="C1" s="11"/>
      <c r="D1" s="11"/>
      <c r="E1" s="11"/>
      <c r="F1" s="11"/>
    </row>
    <row r="2" spans="1:6" x14ac:dyDescent="0.25">
      <c r="A2" s="11"/>
      <c r="B2" s="2" t="s">
        <v>18</v>
      </c>
      <c r="C2" s="3"/>
      <c r="D2" s="3"/>
      <c r="E2" s="2" t="s">
        <v>3</v>
      </c>
      <c r="F2" s="3"/>
    </row>
    <row r="3" spans="1:6" x14ac:dyDescent="0.25">
      <c r="A3" s="11"/>
      <c r="B3" s="4" t="s">
        <v>1</v>
      </c>
      <c r="C3" s="5">
        <v>31.5</v>
      </c>
      <c r="D3" s="3"/>
      <c r="E3" s="4" t="s">
        <v>5</v>
      </c>
      <c r="F3" s="9">
        <v>20</v>
      </c>
    </row>
    <row r="4" spans="1:6" x14ac:dyDescent="0.25">
      <c r="A4" s="11"/>
      <c r="B4" s="4" t="s">
        <v>20</v>
      </c>
      <c r="C4" s="5"/>
      <c r="D4" s="3"/>
      <c r="E4" s="4" t="s">
        <v>11</v>
      </c>
      <c r="F4" s="4">
        <v>0.5</v>
      </c>
    </row>
    <row r="5" spans="1:6" x14ac:dyDescent="0.25">
      <c r="A5" s="11"/>
      <c r="B5" s="4" t="s">
        <v>2</v>
      </c>
      <c r="C5" s="5">
        <f>F5*F6</f>
        <v>1.7999999999999998</v>
      </c>
      <c r="D5" s="3"/>
      <c r="E5" s="4" t="s">
        <v>4</v>
      </c>
      <c r="F5" s="5">
        <v>0.3</v>
      </c>
    </row>
    <row r="6" spans="1:6" x14ac:dyDescent="0.25">
      <c r="A6" s="11"/>
      <c r="B6" s="4" t="s">
        <v>9</v>
      </c>
      <c r="C6" s="5">
        <f>F7*F8</f>
        <v>8.0000000000000016E-2</v>
      </c>
      <c r="D6" s="3"/>
      <c r="E6" s="4" t="s">
        <v>6</v>
      </c>
      <c r="F6" s="4">
        <v>6</v>
      </c>
    </row>
    <row r="7" spans="1:6" x14ac:dyDescent="0.25">
      <c r="A7" s="11"/>
      <c r="B7" s="4" t="s">
        <v>12</v>
      </c>
      <c r="C7" s="5">
        <f>F3*F4</f>
        <v>10</v>
      </c>
      <c r="D7" s="3"/>
      <c r="E7" s="4" t="s">
        <v>7</v>
      </c>
      <c r="F7" s="5">
        <v>0.1</v>
      </c>
    </row>
    <row r="8" spans="1:6" x14ac:dyDescent="0.25">
      <c r="A8" s="11"/>
      <c r="B8" s="6" t="s">
        <v>13</v>
      </c>
      <c r="C8" s="7">
        <f>SUM(C3:C7)</f>
        <v>43.379999999999995</v>
      </c>
      <c r="D8" s="3"/>
      <c r="E8" s="4" t="s">
        <v>8</v>
      </c>
      <c r="F8" s="4">
        <v>0.8</v>
      </c>
    </row>
    <row r="9" spans="1:6" x14ac:dyDescent="0.25">
      <c r="A9" s="11"/>
      <c r="B9" s="6" t="s">
        <v>14</v>
      </c>
      <c r="C9" s="7">
        <f>C8/60</f>
        <v>0.72299999999999998</v>
      </c>
      <c r="D9" s="3"/>
      <c r="E9" s="4" t="s">
        <v>10</v>
      </c>
      <c r="F9" s="10">
        <v>3.5</v>
      </c>
    </row>
    <row r="10" spans="1:6" x14ac:dyDescent="0.25">
      <c r="A10" s="11"/>
      <c r="B10" s="3"/>
      <c r="C10" s="3"/>
      <c r="D10" s="3"/>
      <c r="E10" s="4" t="s">
        <v>0</v>
      </c>
      <c r="F10" s="9">
        <v>1999</v>
      </c>
    </row>
    <row r="11" spans="1:6" x14ac:dyDescent="0.25">
      <c r="A11" s="11"/>
      <c r="B11" s="2" t="s">
        <v>19</v>
      </c>
      <c r="C11" s="3"/>
      <c r="D11" s="3"/>
      <c r="E11" s="3"/>
      <c r="F11" s="3"/>
    </row>
    <row r="12" spans="1:6" x14ac:dyDescent="0.25">
      <c r="A12" s="11"/>
      <c r="B12" s="6" t="s">
        <v>15</v>
      </c>
      <c r="C12" s="7">
        <f>F9*60-C8</f>
        <v>166.62</v>
      </c>
      <c r="D12" s="3"/>
      <c r="E12" s="3"/>
      <c r="F12" s="3"/>
    </row>
    <row r="13" spans="1:6" x14ac:dyDescent="0.25">
      <c r="A13" s="11"/>
      <c r="B13" s="6" t="s">
        <v>16</v>
      </c>
      <c r="C13" s="7">
        <f>F9-C9</f>
        <v>2.7770000000000001</v>
      </c>
      <c r="D13" s="3"/>
      <c r="E13" s="3"/>
      <c r="F13" s="3"/>
    </row>
    <row r="14" spans="1:6" x14ac:dyDescent="0.25">
      <c r="A14" s="11"/>
      <c r="B14" s="6" t="s">
        <v>17</v>
      </c>
      <c r="C14" s="8">
        <f>F10/C12</f>
        <v>11.997359260592965</v>
      </c>
      <c r="D14" s="11"/>
      <c r="E14" s="11"/>
      <c r="F14" s="11"/>
    </row>
    <row r="15" spans="1:6" x14ac:dyDescent="0.25">
      <c r="B15" s="11"/>
      <c r="C15" s="11"/>
    </row>
    <row r="17" spans="1:5" x14ac:dyDescent="0.25">
      <c r="A17">
        <v>1</v>
      </c>
      <c r="D17">
        <v>1</v>
      </c>
      <c r="E17" s="12">
        <f>-$F$10+D17*$C$12</f>
        <v>-1832.38</v>
      </c>
    </row>
    <row r="18" spans="1:5" x14ac:dyDescent="0.25">
      <c r="A18">
        <v>2</v>
      </c>
      <c r="B18" s="1">
        <f>($F$10+$C$8)/(A17*60)</f>
        <v>34.039666666666669</v>
      </c>
      <c r="D18">
        <v>2</v>
      </c>
      <c r="E18" s="12">
        <f>-$F$10+D18*$C$12</f>
        <v>-1665.76</v>
      </c>
    </row>
    <row r="19" spans="1:5" x14ac:dyDescent="0.25">
      <c r="A19">
        <v>3</v>
      </c>
      <c r="B19" s="1">
        <f>($F$10+$C$8)/(A18*60)</f>
        <v>17.019833333333334</v>
      </c>
      <c r="D19">
        <v>3</v>
      </c>
      <c r="E19" s="12">
        <f>-$F$10+D19*$C$12</f>
        <v>-1499.1399999999999</v>
      </c>
    </row>
    <row r="20" spans="1:5" x14ac:dyDescent="0.25">
      <c r="A20">
        <v>4</v>
      </c>
      <c r="B20" s="1">
        <f>($F$10+$C$8)/(A19*60)</f>
        <v>11.346555555555556</v>
      </c>
      <c r="D20">
        <v>4</v>
      </c>
      <c r="E20" s="12">
        <f>-$F$10+D20*$C$12</f>
        <v>-1332.52</v>
      </c>
    </row>
    <row r="21" spans="1:5" x14ac:dyDescent="0.25">
      <c r="A21">
        <v>5</v>
      </c>
      <c r="B21" s="1">
        <f>($F$10+$C$8)/(A20*60)</f>
        <v>8.5099166666666672</v>
      </c>
      <c r="D21">
        <v>5</v>
      </c>
      <c r="E21" s="12">
        <f>-$F$10+D21*$C$12</f>
        <v>-1165.9000000000001</v>
      </c>
    </row>
    <row r="22" spans="1:5" x14ac:dyDescent="0.25">
      <c r="A22">
        <v>6</v>
      </c>
      <c r="B22" s="1">
        <f>($F$10+$C$8)/(A21*60)</f>
        <v>6.8079333333333336</v>
      </c>
      <c r="D22">
        <v>6</v>
      </c>
      <c r="E22" s="12">
        <f>-$F$10+D22*$C$12</f>
        <v>-999.28</v>
      </c>
    </row>
    <row r="23" spans="1:5" x14ac:dyDescent="0.25">
      <c r="A23">
        <v>7</v>
      </c>
      <c r="B23" s="1">
        <f>($F$10+$C$8)/(A22*60)</f>
        <v>5.6732777777777779</v>
      </c>
      <c r="D23">
        <v>7</v>
      </c>
      <c r="E23" s="12">
        <f>-$F$10+D23*$C$12</f>
        <v>-832.65999999999985</v>
      </c>
    </row>
    <row r="24" spans="1:5" x14ac:dyDescent="0.25">
      <c r="A24">
        <v>8</v>
      </c>
      <c r="B24" s="1">
        <f>($F$10+$C$8)/(A23*60)</f>
        <v>4.8628095238095241</v>
      </c>
      <c r="D24">
        <v>8</v>
      </c>
      <c r="E24" s="12">
        <f>-$F$10+D24*$C$12</f>
        <v>-666.04</v>
      </c>
    </row>
    <row r="25" spans="1:5" x14ac:dyDescent="0.25">
      <c r="A25">
        <v>9</v>
      </c>
      <c r="B25" s="1">
        <f>($F$10+$C$8)/(A24*60)</f>
        <v>4.2549583333333336</v>
      </c>
      <c r="D25">
        <v>9</v>
      </c>
      <c r="E25" s="12">
        <f>-$F$10+D25*$C$12</f>
        <v>-499.42000000000007</v>
      </c>
    </row>
    <row r="26" spans="1:5" x14ac:dyDescent="0.25">
      <c r="A26">
        <v>10</v>
      </c>
      <c r="B26" s="1">
        <f>($F$10+$C$8)/(A25*60)</f>
        <v>3.7821851851851855</v>
      </c>
      <c r="D26">
        <v>10</v>
      </c>
      <c r="E26" s="12">
        <f>-$F$10+D26*$C$12</f>
        <v>-332.79999999999995</v>
      </c>
    </row>
    <row r="27" spans="1:5" x14ac:dyDescent="0.25">
      <c r="A27">
        <v>11</v>
      </c>
      <c r="B27" s="1">
        <f>($F$10+$C$8)/(A26*60)</f>
        <v>3.4039666666666668</v>
      </c>
      <c r="D27">
        <v>11</v>
      </c>
      <c r="E27" s="12">
        <f>-$F$10+D27*$C$12</f>
        <v>-166.17999999999984</v>
      </c>
    </row>
    <row r="28" spans="1:5" x14ac:dyDescent="0.25">
      <c r="A28">
        <v>12</v>
      </c>
      <c r="B28" s="1">
        <f>($F$10+$C$8)/(A27*60)</f>
        <v>3.0945151515151519</v>
      </c>
      <c r="D28">
        <v>12</v>
      </c>
      <c r="E28" s="12">
        <f>-$F$10+D28*$C$12</f>
        <v>0.44000000000005457</v>
      </c>
    </row>
    <row r="29" spans="1:5" x14ac:dyDescent="0.25">
      <c r="A29">
        <v>13</v>
      </c>
      <c r="B29" s="1">
        <f>($F$10+$C$8)/(A28*60)</f>
        <v>2.8366388888888889</v>
      </c>
      <c r="D29">
        <v>13</v>
      </c>
      <c r="E29" s="12">
        <f>-$F$10+D29*$C$12</f>
        <v>167.05999999999995</v>
      </c>
    </row>
    <row r="30" spans="1:5" x14ac:dyDescent="0.25">
      <c r="A30">
        <v>14</v>
      </c>
      <c r="B30" s="1">
        <f>($F$10+$C$8)/(A29*60)</f>
        <v>2.6184358974358974</v>
      </c>
      <c r="D30">
        <v>14</v>
      </c>
      <c r="E30" s="12">
        <f>-$F$10+D30*$C$12</f>
        <v>333.68000000000029</v>
      </c>
    </row>
    <row r="31" spans="1:5" x14ac:dyDescent="0.25">
      <c r="A31">
        <v>15</v>
      </c>
      <c r="B31" s="1">
        <f>($F$10+$C$8)/(A30*60)</f>
        <v>2.4314047619047621</v>
      </c>
      <c r="D31">
        <v>15</v>
      </c>
      <c r="E31" s="12">
        <f>-$F$10+D31*$C$12</f>
        <v>500.30000000000018</v>
      </c>
    </row>
    <row r="32" spans="1:5" x14ac:dyDescent="0.25">
      <c r="A32">
        <v>16</v>
      </c>
      <c r="B32" s="1">
        <f>($F$10+$C$8)/(A31*60)</f>
        <v>2.2693111111111111</v>
      </c>
      <c r="D32">
        <v>16</v>
      </c>
      <c r="E32" s="12">
        <f>-$F$10+D32*$C$12</f>
        <v>666.92000000000007</v>
      </c>
    </row>
    <row r="33" spans="1:5" x14ac:dyDescent="0.25">
      <c r="A33">
        <v>17</v>
      </c>
      <c r="B33" s="1">
        <f>($F$10+$C$8)/(A32*60)</f>
        <v>2.1274791666666668</v>
      </c>
      <c r="D33">
        <v>17</v>
      </c>
      <c r="E33" s="12">
        <f>-$F$10+D33*$C$12</f>
        <v>833.54</v>
      </c>
    </row>
    <row r="34" spans="1:5" x14ac:dyDescent="0.25">
      <c r="A34">
        <v>18</v>
      </c>
      <c r="B34" s="1">
        <f>($F$10+$C$8)/(A33*60)</f>
        <v>2.0023333333333335</v>
      </c>
      <c r="D34">
        <v>18</v>
      </c>
      <c r="E34" s="12">
        <f>-$F$10+D34*$C$12</f>
        <v>1000.1599999999999</v>
      </c>
    </row>
    <row r="35" spans="1:5" x14ac:dyDescent="0.25">
      <c r="A35">
        <v>19</v>
      </c>
      <c r="B35" s="1">
        <f>($F$10+$C$8)/(A34*60)</f>
        <v>1.8910925925925928</v>
      </c>
      <c r="D35">
        <v>19</v>
      </c>
      <c r="E35" s="12">
        <f>-$F$10+D35*$C$12</f>
        <v>1166.7800000000002</v>
      </c>
    </row>
    <row r="36" spans="1:5" x14ac:dyDescent="0.25">
      <c r="A36">
        <v>20</v>
      </c>
      <c r="B36" s="1">
        <f>($F$10+$C$8)/(A35*60)</f>
        <v>1.7915614035087721</v>
      </c>
      <c r="D36">
        <v>20</v>
      </c>
      <c r="E36" s="12">
        <f>-$F$10+D36*$C$12</f>
        <v>1333.4</v>
      </c>
    </row>
    <row r="37" spans="1:5" x14ac:dyDescent="0.25">
      <c r="A37">
        <v>21</v>
      </c>
      <c r="B37" s="1">
        <f>($F$10+$C$8)/(A36*60)</f>
        <v>1.7019833333333334</v>
      </c>
      <c r="D37">
        <v>21</v>
      </c>
      <c r="E37" s="12">
        <f>-$F$10+D37*$C$12</f>
        <v>1500.02</v>
      </c>
    </row>
    <row r="38" spans="1:5" x14ac:dyDescent="0.25">
      <c r="A38">
        <v>22</v>
      </c>
      <c r="B38" s="1">
        <f>($F$10+$C$8)/(A37*60)</f>
        <v>1.6209365079365081</v>
      </c>
      <c r="D38">
        <v>22</v>
      </c>
      <c r="E38" s="12">
        <f>-$F$10+D38*$C$12</f>
        <v>1666.6400000000003</v>
      </c>
    </row>
    <row r="39" spans="1:5" x14ac:dyDescent="0.25">
      <c r="A39">
        <v>23</v>
      </c>
      <c r="B39" s="1">
        <f>($F$10+$C$8)/(A38*60)</f>
        <v>1.5472575757575759</v>
      </c>
      <c r="D39">
        <v>23</v>
      </c>
      <c r="E39" s="12">
        <f>-$F$10+D39*$C$12</f>
        <v>1833.2600000000002</v>
      </c>
    </row>
    <row r="40" spans="1:5" x14ac:dyDescent="0.25">
      <c r="A40">
        <v>24</v>
      </c>
      <c r="B40" s="1">
        <f>($F$10+$C$8)/(A39*60)</f>
        <v>1.4799855072463768</v>
      </c>
      <c r="D40">
        <v>24</v>
      </c>
      <c r="E40" s="12">
        <f>-$F$10+D40*$C$12</f>
        <v>1999.88</v>
      </c>
    </row>
    <row r="41" spans="1:5" x14ac:dyDescent="0.25">
      <c r="A41">
        <v>25</v>
      </c>
      <c r="B41" s="1">
        <f>($F$10+$C$8)/(A40*60)</f>
        <v>1.4183194444444445</v>
      </c>
      <c r="D41">
        <v>25</v>
      </c>
      <c r="E41" s="12">
        <f>-$F$10+D41*$C$12</f>
        <v>2166.5</v>
      </c>
    </row>
    <row r="42" spans="1:5" x14ac:dyDescent="0.25">
      <c r="A42">
        <v>26</v>
      </c>
      <c r="B42" s="1">
        <f>($F$10+$C$8)/(A41*60)</f>
        <v>1.3615866666666667</v>
      </c>
      <c r="D42">
        <v>26</v>
      </c>
      <c r="E42" s="12">
        <f>-$F$10+D42*$C$12</f>
        <v>2333.12</v>
      </c>
    </row>
    <row r="43" spans="1:5" x14ac:dyDescent="0.25">
      <c r="A43">
        <v>27</v>
      </c>
      <c r="B43" s="1">
        <f>($F$10+$C$8)/(A42*60)</f>
        <v>1.3092179487179487</v>
      </c>
      <c r="D43">
        <v>27</v>
      </c>
      <c r="E43" s="12">
        <f>-$F$10+D43*$C$12</f>
        <v>2499.7399999999998</v>
      </c>
    </row>
    <row r="44" spans="1:5" x14ac:dyDescent="0.25">
      <c r="A44">
        <v>28</v>
      </c>
      <c r="B44" s="1">
        <f>($F$10+$C$8)/(A43*60)</f>
        <v>1.2607283950617285</v>
      </c>
      <c r="D44">
        <v>28</v>
      </c>
      <c r="E44" s="12">
        <f>-$F$10+D44*$C$12</f>
        <v>2666.3600000000006</v>
      </c>
    </row>
    <row r="45" spans="1:5" x14ac:dyDescent="0.25">
      <c r="A45">
        <v>29</v>
      </c>
      <c r="B45" s="1">
        <f>($F$10+$C$8)/(A44*60)</f>
        <v>1.215702380952381</v>
      </c>
      <c r="D45">
        <v>29</v>
      </c>
      <c r="E45" s="12">
        <f>-$F$10+D45*$C$12</f>
        <v>2832.9800000000005</v>
      </c>
    </row>
    <row r="46" spans="1:5" x14ac:dyDescent="0.25">
      <c r="A46">
        <v>30</v>
      </c>
      <c r="B46" s="1">
        <f>($F$10+$C$8)/(A45*60)</f>
        <v>1.1737816091954023</v>
      </c>
      <c r="D46">
        <v>30</v>
      </c>
      <c r="E46" s="12">
        <f>-$F$10+D46*$C$12</f>
        <v>2999.6000000000004</v>
      </c>
    </row>
    <row r="47" spans="1:5" x14ac:dyDescent="0.25">
      <c r="A47">
        <v>31</v>
      </c>
      <c r="B47" s="1">
        <f>($F$10+$C$8)/(A46*60)</f>
        <v>1.1346555555555555</v>
      </c>
      <c r="D47">
        <v>31</v>
      </c>
      <c r="E47" s="12">
        <f>-$F$10+D47*$C$12</f>
        <v>3166.2200000000003</v>
      </c>
    </row>
    <row r="48" spans="1:5" x14ac:dyDescent="0.25">
      <c r="A48">
        <v>32</v>
      </c>
      <c r="B48" s="1">
        <f>($F$10+$C$8)/(A47*60)</f>
        <v>1.0980537634408603</v>
      </c>
      <c r="D48">
        <v>32</v>
      </c>
      <c r="E48" s="12">
        <f>-$F$10+D48*$C$12</f>
        <v>3332.84</v>
      </c>
    </row>
    <row r="49" spans="1:5" x14ac:dyDescent="0.25">
      <c r="A49">
        <v>33</v>
      </c>
      <c r="B49" s="1">
        <f>($F$10+$C$8)/(A48*60)</f>
        <v>1.0637395833333334</v>
      </c>
      <c r="D49">
        <v>33</v>
      </c>
      <c r="E49" s="12">
        <f>-$F$10+D49*$C$12</f>
        <v>3499.46</v>
      </c>
    </row>
    <row r="50" spans="1:5" x14ac:dyDescent="0.25">
      <c r="A50">
        <v>34</v>
      </c>
      <c r="B50" s="1">
        <f>($F$10+$C$8)/(A49*60)</f>
        <v>1.0315050505050505</v>
      </c>
      <c r="D50">
        <v>34</v>
      </c>
      <c r="E50" s="12">
        <f>-$F$10+D50*$C$12</f>
        <v>3666.08</v>
      </c>
    </row>
    <row r="51" spans="1:5" x14ac:dyDescent="0.25">
      <c r="A51">
        <v>35</v>
      </c>
      <c r="B51" s="1">
        <f>($F$10+$C$8)/(A50*60)</f>
        <v>1.0011666666666668</v>
      </c>
      <c r="D51">
        <v>35</v>
      </c>
      <c r="E51" s="12">
        <f>-$F$10+D51*$C$12</f>
        <v>3832.7</v>
      </c>
    </row>
    <row r="52" spans="1:5" x14ac:dyDescent="0.25">
      <c r="A52">
        <v>36</v>
      </c>
      <c r="B52" s="1">
        <f>($F$10+$C$8)/(A51*60)</f>
        <v>0.97256190476190485</v>
      </c>
      <c r="D52">
        <v>36</v>
      </c>
      <c r="E52" s="12">
        <f>-$F$10+D52*$C$12</f>
        <v>3999.3199999999997</v>
      </c>
    </row>
    <row r="53" spans="1:5" x14ac:dyDescent="0.25">
      <c r="A53">
        <v>37</v>
      </c>
      <c r="B53" s="1">
        <f>($F$10+$C$8)/(A52*60)</f>
        <v>0.94554629629629638</v>
      </c>
      <c r="D53">
        <v>37</v>
      </c>
      <c r="E53" s="12">
        <f>-$F$10+D53*$C$12</f>
        <v>4165.9400000000005</v>
      </c>
    </row>
    <row r="54" spans="1:5" x14ac:dyDescent="0.25">
      <c r="A54">
        <v>38</v>
      </c>
      <c r="B54" s="1">
        <f>($F$10+$C$8)/(A53*60)</f>
        <v>0.91999099099099102</v>
      </c>
      <c r="D54">
        <v>38</v>
      </c>
      <c r="E54" s="12">
        <f>-$F$10+D54*$C$12</f>
        <v>4332.5600000000004</v>
      </c>
    </row>
    <row r="55" spans="1:5" x14ac:dyDescent="0.25">
      <c r="A55">
        <v>39</v>
      </c>
      <c r="B55" s="1">
        <f>($F$10+$C$8)/(A54*60)</f>
        <v>0.89578070175438607</v>
      </c>
      <c r="D55">
        <v>39</v>
      </c>
      <c r="E55" s="12">
        <f>-$F$10+D55*$C$12</f>
        <v>4499.18</v>
      </c>
    </row>
    <row r="56" spans="1:5" x14ac:dyDescent="0.25">
      <c r="A56">
        <v>40</v>
      </c>
      <c r="B56" s="1">
        <f>($F$10+$C$8)/(A55*60)</f>
        <v>0.87281196581196585</v>
      </c>
      <c r="D56">
        <v>40</v>
      </c>
      <c r="E56" s="12">
        <f>-$F$10+D56*$C$12</f>
        <v>4665.8</v>
      </c>
    </row>
    <row r="57" spans="1:5" x14ac:dyDescent="0.25">
      <c r="B57" s="1">
        <f>($F$10+$C$8)/(A56*60)</f>
        <v>0.8509916666666667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andrew.tel</dc:creator>
  <cp:lastModifiedBy>andrew.tel</cp:lastModifiedBy>
  <dcterms:created xsi:type="dcterms:W3CDTF">2019-01-15T14:20:11Z</dcterms:created>
  <dcterms:modified xsi:type="dcterms:W3CDTF">2019-01-15T15:04:37Z</dcterms:modified>
</cp:coreProperties>
</file>